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filterPrivacy="1" defaultThemeVersion="124226"/>
  <xr:revisionPtr revIDLastSave="0" documentId="13_ncr:1_{3A14AEA5-0A1C-F944-8BC8-89D514FF1610}" xr6:coauthVersionLast="46" xr6:coauthVersionMax="46" xr10:uidLastSave="{00000000-0000-0000-0000-000000000000}"/>
  <bookViews>
    <workbookView xWindow="360" yWindow="500" windowWidth="30700" windowHeight="19200" xr2:uid="{00000000-000D-0000-FFFF-FFFF00000000}"/>
  </bookViews>
  <sheets>
    <sheet name="Vorschlagsliste" sheetId="6" r:id="rId1"/>
    <sheet name="Kosten-Kalkulation" sheetId="5" r:id="rId2"/>
    <sheet name="Postingplan" sheetId="7" r:id="rId3"/>
  </sheets>
  <definedNames>
    <definedName name="_xlnm._FilterDatabase">Vorschlagsliste!$B$9:$J$10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5" l="1"/>
  <c r="H12" i="5"/>
  <c r="H11" i="5"/>
  <c r="H10" i="5"/>
  <c r="H9" i="5"/>
  <c r="H8" i="5"/>
  <c r="H7" i="5"/>
  <c r="H6" i="5"/>
  <c r="E6" i="5" s="1"/>
  <c r="G12" i="5"/>
  <c r="G11" i="5"/>
  <c r="G10" i="5"/>
  <c r="G9" i="5"/>
  <c r="G8" i="5"/>
  <c r="G7" i="5"/>
  <c r="G6" i="5"/>
  <c r="K6" i="5" s="1"/>
  <c r="J12" i="5"/>
  <c r="J11" i="5"/>
  <c r="J10" i="5"/>
  <c r="J9" i="5"/>
  <c r="J8" i="5"/>
  <c r="J7" i="5"/>
  <c r="J6" i="5"/>
  <c r="F12" i="5" l="1"/>
  <c r="E12" i="5"/>
  <c r="D12" i="5"/>
  <c r="F11" i="5"/>
  <c r="E11" i="5"/>
  <c r="D11" i="5"/>
  <c r="F10" i="5"/>
  <c r="E10" i="5"/>
  <c r="D10" i="5"/>
  <c r="F9" i="5"/>
  <c r="E9" i="5"/>
  <c r="D9" i="5"/>
  <c r="F8" i="5"/>
  <c r="E8" i="5"/>
  <c r="D8" i="5"/>
  <c r="D7" i="5"/>
  <c r="E7" i="5"/>
  <c r="D6" i="5"/>
  <c r="K11" i="5" l="1"/>
  <c r="F6" i="5"/>
  <c r="F7" i="5"/>
  <c r="K7" i="5"/>
  <c r="K8" i="5"/>
  <c r="K9" i="5"/>
  <c r="K10" i="5"/>
  <c r="K12" i="5"/>
  <c r="D13" i="5"/>
  <c r="D19" i="5" s="1"/>
  <c r="E13" i="5"/>
  <c r="F13" i="5" l="1"/>
  <c r="D22" i="5" s="1"/>
</calcChain>
</file>

<file path=xl/sharedStrings.xml><?xml version="1.0" encoding="utf-8"?>
<sst xmlns="http://schemas.openxmlformats.org/spreadsheetml/2006/main" count="173" uniqueCount="83">
  <si>
    <t>Kampagne</t>
  </si>
  <si>
    <t>Zeitraum</t>
  </si>
  <si>
    <t>xxx</t>
  </si>
  <si>
    <t/>
  </si>
  <si>
    <t>Influencer Name</t>
  </si>
  <si>
    <t>Account (Link)</t>
  </si>
  <si>
    <t>E-Mail</t>
  </si>
  <si>
    <t>Prio</t>
  </si>
  <si>
    <t>Notiz</t>
  </si>
  <si>
    <t>Briefing</t>
  </si>
  <si>
    <t>Verträge</t>
  </si>
  <si>
    <t>Beiträge</t>
  </si>
  <si>
    <t>Rechnung</t>
  </si>
  <si>
    <t>Instagram</t>
  </si>
  <si>
    <t>Instagram Story</t>
  </si>
  <si>
    <t>YouTube</t>
  </si>
  <si>
    <t>Facebook</t>
  </si>
  <si>
    <t>Name</t>
  </si>
  <si>
    <t>Account-Link</t>
  </si>
  <si>
    <t>Posts</t>
  </si>
  <si>
    <t>TKP</t>
  </si>
  <si>
    <t>Kosten</t>
  </si>
  <si>
    <t>Anzahl d. Beiträge</t>
  </si>
  <si>
    <t>Preis/Beitrag</t>
  </si>
  <si>
    <t>INFLUENCER-KOSTEN</t>
  </si>
  <si>
    <t>Budget Influencer</t>
  </si>
  <si>
    <t>Ø TKP =</t>
  </si>
  <si>
    <t>Jahr:</t>
  </si>
  <si>
    <t>Start:</t>
  </si>
  <si>
    <t>Monat:</t>
  </si>
  <si>
    <t>Ende:</t>
  </si>
  <si>
    <t>KW:</t>
  </si>
  <si>
    <t>Tag:</t>
  </si>
  <si>
    <t>Di</t>
  </si>
  <si>
    <t>Mi</t>
  </si>
  <si>
    <t>Do</t>
  </si>
  <si>
    <t>Fr</t>
  </si>
  <si>
    <t>Sa</t>
  </si>
  <si>
    <t>So</t>
  </si>
  <si>
    <t>Mo</t>
  </si>
  <si>
    <t>Influencer:</t>
  </si>
  <si>
    <t>x</t>
  </si>
  <si>
    <t>xx</t>
  </si>
  <si>
    <t>mailto:hallo@mail.de“</t>
  </si>
  <si>
    <t>Monat, KW und Tage eintragen</t>
  </si>
  <si>
    <t>offen</t>
  </si>
  <si>
    <t>https://www.instagram.com/cheyennesavannah</t>
  </si>
  <si>
    <t>https://www.instagram.com/marlon.wenck</t>
  </si>
  <si>
    <t>https://www.instagram.com/angeschrien</t>
  </si>
  <si>
    <t>https://www.instagram.com/burkidie</t>
  </si>
  <si>
    <t>https://www.instagram.com/janariva</t>
  </si>
  <si>
    <t>https://www.instagram.com/nadine.kln</t>
  </si>
  <si>
    <t>https://www.instagram.com/derhardi</t>
  </si>
  <si>
    <t>bezahlt</t>
  </si>
  <si>
    <t>Reichweite</t>
  </si>
  <si>
    <t>Kampagne 2021</t>
  </si>
  <si>
    <t>Januar bis Dezember 2021</t>
  </si>
  <si>
    <t xml:space="preserve">Cheyenne </t>
  </si>
  <si>
    <t>Marlon</t>
  </si>
  <si>
    <t xml:space="preserve">Marius </t>
  </si>
  <si>
    <t>Burkhard</t>
  </si>
  <si>
    <t xml:space="preserve">Jana </t>
  </si>
  <si>
    <t xml:space="preserve">Nadine </t>
  </si>
  <si>
    <t xml:space="preserve">Dennis </t>
  </si>
  <si>
    <t xml:space="preserve">https://www.instagram.com/cheyennesavannah </t>
  </si>
  <si>
    <t>Cheyenne</t>
  </si>
  <si>
    <t xml:space="preserve">Marlon </t>
  </si>
  <si>
    <t>Marius</t>
  </si>
  <si>
    <t>Jana</t>
  </si>
  <si>
    <t>Nadine</t>
  </si>
  <si>
    <t>Dennis</t>
  </si>
  <si>
    <t>∑ Posts</t>
  </si>
  <si>
    <t>∑ Kosten</t>
  </si>
  <si>
    <t>Ansprechpartner</t>
  </si>
  <si>
    <t>Rechnung offen</t>
  </si>
  <si>
    <t>Reisekosten</t>
  </si>
  <si>
    <t>Ziel: Reichweite</t>
  </si>
  <si>
    <t>∑ Reichweite</t>
  </si>
  <si>
    <t>TikTok</t>
  </si>
  <si>
    <t>Zusage (x)</t>
  </si>
  <si>
    <t>Budget Influencer Final</t>
  </si>
  <si>
    <t>Differenz zur Zielerfüllung</t>
  </si>
  <si>
    <t>Influencer Auswahl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</si>
</sst>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\ &quot;€&quot;"/>
  </numFmts>
  <fonts count="1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rial"/>
      <family val="2"/>
    </font>
    <font>
      <b/>
      <sz val="11"/>
      <color rgb="FF7030A0"/>
      <name val="Arial"/>
      <family val="2"/>
    </font>
    <font>
      <b/>
      <sz val="11"/>
      <color rgb="FFB874BA"/>
      <name val="Arial"/>
      <family val="2"/>
    </font>
    <font>
      <b/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79998168889431442"/>
      <name val="Arial"/>
      <family val="2"/>
    </font>
    <font>
      <sz val="11"/>
      <color theme="5" tint="0.7999816888943144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8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1" fillId="0" borderId="0" xfId="1"/>
    <xf numFmtId="0" fontId="2" fillId="2" borderId="0" xfId="0" applyFont="1" applyFill="1" applyAlignment="1">
      <alignment vertical="top"/>
    </xf>
    <xf numFmtId="17" fontId="2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6" fillId="2" borderId="1" xfId="1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2" fillId="0" borderId="13" xfId="0" applyFont="1" applyBorder="1"/>
    <xf numFmtId="0" fontId="3" fillId="0" borderId="0" xfId="0" applyFont="1"/>
    <xf numFmtId="0" fontId="2" fillId="0" borderId="1" xfId="0" applyFont="1" applyBorder="1"/>
    <xf numFmtId="0" fontId="3" fillId="9" borderId="1" xfId="0" applyFont="1" applyFill="1" applyBorder="1"/>
    <xf numFmtId="0" fontId="3" fillId="0" borderId="1" xfId="0" applyFont="1" applyBorder="1"/>
    <xf numFmtId="0" fontId="2" fillId="9" borderId="10" xfId="0" applyFont="1" applyFill="1" applyBorder="1" applyAlignment="1">
      <alignment horizontal="center"/>
    </xf>
    <xf numFmtId="14" fontId="3" fillId="9" borderId="10" xfId="0" applyNumberFormat="1" applyFont="1" applyFill="1" applyBorder="1" applyAlignment="1">
      <alignment horizontal="center"/>
    </xf>
    <xf numFmtId="0" fontId="2" fillId="0" borderId="0" xfId="0" applyFont="1"/>
    <xf numFmtId="0" fontId="3" fillId="7" borderId="0" xfId="0" applyFont="1" applyFill="1"/>
    <xf numFmtId="0" fontId="3" fillId="0" borderId="1" xfId="0" applyFont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/>
    </xf>
    <xf numFmtId="0" fontId="3" fillId="0" borderId="0" xfId="0" applyFont="1" applyFill="1"/>
    <xf numFmtId="3" fontId="3" fillId="0" borderId="0" xfId="0" applyNumberFormat="1" applyFont="1"/>
    <xf numFmtId="2" fontId="3" fillId="0" borderId="0" xfId="0" applyNumberFormat="1" applyFont="1"/>
    <xf numFmtId="3" fontId="2" fillId="5" borderId="4" xfId="0" applyNumberFormat="1" applyFont="1" applyFill="1" applyBorder="1"/>
    <xf numFmtId="3" fontId="2" fillId="4" borderId="1" xfId="0" applyNumberFormat="1" applyFont="1" applyFill="1" applyBorder="1"/>
    <xf numFmtId="3" fontId="2" fillId="5" borderId="1" xfId="0" applyNumberFormat="1" applyFont="1" applyFill="1" applyBorder="1"/>
    <xf numFmtId="2" fontId="2" fillId="5" borderId="1" xfId="0" applyNumberFormat="1" applyFont="1" applyFill="1" applyBorder="1" applyAlignment="1">
      <alignment horizontal="center"/>
    </xf>
    <xf numFmtId="3" fontId="8" fillId="4" borderId="8" xfId="0" applyNumberFormat="1" applyFont="1" applyFill="1" applyBorder="1"/>
    <xf numFmtId="3" fontId="8" fillId="4" borderId="1" xfId="0" applyNumberFormat="1" applyFont="1" applyFill="1" applyBorder="1"/>
    <xf numFmtId="3" fontId="8" fillId="4" borderId="2" xfId="0" applyNumberFormat="1" applyFont="1" applyFill="1" applyBorder="1"/>
    <xf numFmtId="3" fontId="9" fillId="4" borderId="8" xfId="0" applyNumberFormat="1" applyFont="1" applyFill="1" applyBorder="1"/>
    <xf numFmtId="3" fontId="9" fillId="4" borderId="1" xfId="0" applyNumberFormat="1" applyFont="1" applyFill="1" applyBorder="1"/>
    <xf numFmtId="3" fontId="9" fillId="4" borderId="2" xfId="0" applyNumberFormat="1" applyFont="1" applyFill="1" applyBorder="1"/>
    <xf numFmtId="3" fontId="4" fillId="4" borderId="8" xfId="0" applyNumberFormat="1" applyFont="1" applyFill="1" applyBorder="1"/>
    <xf numFmtId="3" fontId="4" fillId="4" borderId="1" xfId="0" applyNumberFormat="1" applyFont="1" applyFill="1" applyBorder="1"/>
    <xf numFmtId="3" fontId="4" fillId="4" borderId="9" xfId="0" applyNumberFormat="1" applyFont="1" applyFill="1" applyBorder="1"/>
    <xf numFmtId="3" fontId="3" fillId="4" borderId="1" xfId="0" applyNumberFormat="1" applyFont="1" applyFill="1" applyBorder="1" applyAlignment="1">
      <alignment vertical="top" wrapText="1"/>
    </xf>
    <xf numFmtId="3" fontId="3" fillId="5" borderId="1" xfId="0" applyNumberFormat="1" applyFont="1" applyFill="1" applyBorder="1" applyAlignment="1">
      <alignment vertical="top"/>
    </xf>
    <xf numFmtId="2" fontId="3" fillId="5" borderId="1" xfId="0" applyNumberFormat="1" applyFont="1" applyFill="1" applyBorder="1" applyAlignment="1">
      <alignment vertical="top"/>
    </xf>
    <xf numFmtId="3" fontId="3" fillId="2" borderId="8" xfId="0" applyNumberFormat="1" applyFont="1" applyFill="1" applyBorder="1" applyAlignment="1">
      <alignment horizontal="right" vertical="top"/>
    </xf>
    <xf numFmtId="3" fontId="3" fillId="2" borderId="8" xfId="0" applyNumberFormat="1" applyFont="1" applyFill="1" applyBorder="1" applyAlignment="1">
      <alignment vertical="top"/>
    </xf>
    <xf numFmtId="3" fontId="3" fillId="2" borderId="2" xfId="0" applyNumberFormat="1" applyFont="1" applyFill="1" applyBorder="1" applyAlignment="1">
      <alignment vertical="top"/>
    </xf>
    <xf numFmtId="3" fontId="3" fillId="0" borderId="0" xfId="0" applyNumberFormat="1" applyFont="1" applyAlignment="1">
      <alignment vertical="top"/>
    </xf>
    <xf numFmtId="3" fontId="3" fillId="2" borderId="0" xfId="0" applyNumberFormat="1" applyFont="1" applyFill="1" applyAlignment="1">
      <alignment vertical="top"/>
    </xf>
    <xf numFmtId="3" fontId="2" fillId="0" borderId="0" xfId="0" applyNumberFormat="1" applyFont="1"/>
    <xf numFmtId="3" fontId="3" fillId="6" borderId="0" xfId="0" applyNumberFormat="1" applyFont="1" applyFill="1"/>
    <xf numFmtId="3" fontId="2" fillId="6" borderId="0" xfId="0" applyNumberFormat="1" applyFont="1" applyFill="1" applyAlignment="1">
      <alignment horizontal="left"/>
    </xf>
    <xf numFmtId="3" fontId="2" fillId="0" borderId="1" xfId="0" applyNumberFormat="1" applyFont="1" applyBorder="1" applyAlignment="1">
      <alignment horizontal="right"/>
    </xf>
    <xf numFmtId="3" fontId="4" fillId="7" borderId="1" xfId="0" applyNumberFormat="1" applyFont="1" applyFill="1" applyBorder="1"/>
    <xf numFmtId="3" fontId="2" fillId="6" borderId="0" xfId="0" applyNumberFormat="1" applyFont="1" applyFill="1"/>
    <xf numFmtId="3" fontId="10" fillId="6" borderId="0" xfId="0" applyNumberFormat="1" applyFont="1" applyFill="1"/>
    <xf numFmtId="3" fontId="3" fillId="5" borderId="1" xfId="0" applyNumberFormat="1" applyFont="1" applyFill="1" applyBorder="1"/>
    <xf numFmtId="3" fontId="2" fillId="6" borderId="0" xfId="0" applyNumberFormat="1" applyFont="1" applyFill="1" applyAlignment="1">
      <alignment horizontal="right"/>
    </xf>
    <xf numFmtId="165" fontId="2" fillId="6" borderId="0" xfId="0" applyNumberFormat="1" applyFont="1" applyFill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3" fontId="11" fillId="4" borderId="8" xfId="0" applyNumberFormat="1" applyFont="1" applyFill="1" applyBorder="1"/>
    <xf numFmtId="3" fontId="11" fillId="4" borderId="1" xfId="0" applyNumberFormat="1" applyFont="1" applyFill="1" applyBorder="1"/>
    <xf numFmtId="3" fontId="11" fillId="4" borderId="2" xfId="0" applyNumberFormat="1" applyFont="1" applyFill="1" applyBorder="1"/>
    <xf numFmtId="3" fontId="12" fillId="4" borderId="8" xfId="0" applyNumberFormat="1" applyFont="1" applyFill="1" applyBorder="1"/>
    <xf numFmtId="3" fontId="12" fillId="4" borderId="1" xfId="0" applyNumberFormat="1" applyFont="1" applyFill="1" applyBorder="1"/>
    <xf numFmtId="3" fontId="12" fillId="4" borderId="9" xfId="0" applyNumberFormat="1" applyFont="1" applyFill="1" applyBorder="1"/>
    <xf numFmtId="3" fontId="13" fillId="6" borderId="0" xfId="0" applyNumberFormat="1" applyFont="1" applyFill="1"/>
    <xf numFmtId="3" fontId="10" fillId="6" borderId="0" xfId="0" applyNumberFormat="1" applyFont="1" applyFill="1" applyAlignment="1">
      <alignment horizontal="right"/>
    </xf>
    <xf numFmtId="3" fontId="3" fillId="0" borderId="1" xfId="0" applyNumberFormat="1" applyFont="1" applyBorder="1" applyAlignment="1">
      <alignment horizontal="center" vertical="top" wrapText="1"/>
    </xf>
    <xf numFmtId="3" fontId="12" fillId="4" borderId="5" xfId="0" applyNumberFormat="1" applyFont="1" applyFill="1" applyBorder="1" applyAlignment="1">
      <alignment horizontal="center"/>
    </xf>
    <xf numFmtId="3" fontId="12" fillId="4" borderId="6" xfId="0" applyNumberFormat="1" applyFont="1" applyFill="1" applyBorder="1" applyAlignment="1">
      <alignment horizontal="center"/>
    </xf>
    <xf numFmtId="3" fontId="12" fillId="4" borderId="7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 wrapText="1"/>
    </xf>
    <xf numFmtId="3" fontId="2" fillId="4" borderId="15" xfId="0" applyNumberFormat="1" applyFont="1" applyFill="1" applyBorder="1" applyAlignment="1">
      <alignment horizontal="center" wrapText="1"/>
    </xf>
    <xf numFmtId="3" fontId="8" fillId="4" borderId="5" xfId="0" applyNumberFormat="1" applyFont="1" applyFill="1" applyBorder="1" applyAlignment="1">
      <alignment horizontal="center"/>
    </xf>
    <xf numFmtId="3" fontId="8" fillId="4" borderId="6" xfId="0" applyNumberFormat="1" applyFont="1" applyFill="1" applyBorder="1" applyAlignment="1">
      <alignment horizontal="center"/>
    </xf>
    <xf numFmtId="3" fontId="8" fillId="4" borderId="7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3" fontId="9" fillId="4" borderId="6" xfId="0" applyNumberFormat="1" applyFont="1" applyFill="1" applyBorder="1" applyAlignment="1">
      <alignment horizontal="center"/>
    </xf>
    <xf numFmtId="3" fontId="9" fillId="4" borderId="7" xfId="0" applyNumberFormat="1" applyFont="1" applyFill="1" applyBorder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3" fontId="4" fillId="4" borderId="7" xfId="0" applyNumberFormat="1" applyFont="1" applyFill="1" applyBorder="1" applyAlignment="1">
      <alignment horizontal="center"/>
    </xf>
    <xf numFmtId="3" fontId="11" fillId="4" borderId="5" xfId="0" applyNumberFormat="1" applyFont="1" applyFill="1" applyBorder="1" applyAlignment="1">
      <alignment horizontal="center"/>
    </xf>
    <xf numFmtId="3" fontId="11" fillId="4" borderId="6" xfId="0" applyNumberFormat="1" applyFont="1" applyFill="1" applyBorder="1" applyAlignment="1">
      <alignment horizontal="center"/>
    </xf>
    <xf numFmtId="3" fontId="11" fillId="4" borderId="7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7" fillId="8" borderId="11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14" fontId="2" fillId="9" borderId="10" xfId="0" applyNumberFormat="1" applyFont="1" applyFill="1" applyBorder="1" applyAlignment="1">
      <alignment horizontal="center"/>
    </xf>
    <xf numFmtId="14" fontId="2" fillId="9" borderId="0" xfId="0" applyNumberFormat="1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1</xdr:row>
      <xdr:rowOff>12700</xdr:rowOff>
    </xdr:from>
    <xdr:to>
      <xdr:col>1</xdr:col>
      <xdr:colOff>312283</xdr:colOff>
      <xdr:row>3</xdr:row>
      <xdr:rowOff>97719</xdr:rowOff>
    </xdr:to>
    <xdr:pic>
      <xdr:nvPicPr>
        <xdr:cNvPr id="5" name="IROIN_Logo-2x.png">
          <a:extLst>
            <a:ext uri="{FF2B5EF4-FFF2-40B4-BE49-F238E27FC236}">
              <a16:creationId xmlns:a16="http://schemas.microsoft.com/office/drawing/2014/main" id="{52812395-9154-0949-ACD5-B092AEE18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203200"/>
          <a:ext cx="1633083" cy="4660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0</xdr:row>
      <xdr:rowOff>111125</xdr:rowOff>
    </xdr:from>
    <xdr:to>
      <xdr:col>1</xdr:col>
      <xdr:colOff>231850</xdr:colOff>
      <xdr:row>3</xdr:row>
      <xdr:rowOff>31044</xdr:rowOff>
    </xdr:to>
    <xdr:pic>
      <xdr:nvPicPr>
        <xdr:cNvPr id="3" name="IROIN_Logo-2x.png">
          <a:extLst>
            <a:ext uri="{FF2B5EF4-FFF2-40B4-BE49-F238E27FC236}">
              <a16:creationId xmlns:a16="http://schemas.microsoft.com/office/drawing/2014/main" id="{7BBCF88F-079D-CE4C-A01C-179464E4C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7" y="111125"/>
          <a:ext cx="1635905" cy="46672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hallo@mai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>
      <selection activeCell="B36" sqref="B36"/>
    </sheetView>
  </sheetViews>
  <sheetFormatPr baseColWidth="10" defaultColWidth="11.5" defaultRowHeight="15"/>
  <cols>
    <col min="1" max="1" width="19.1640625" style="1" customWidth="1"/>
    <col min="2" max="2" width="46.33203125" style="1" customWidth="1"/>
    <col min="3" max="3" width="22.1640625" style="1" customWidth="1"/>
    <col min="4" max="4" width="20.1640625" style="1" customWidth="1"/>
    <col min="5" max="5" width="5.5" style="1" customWidth="1"/>
    <col min="6" max="6" width="29.5" style="1" customWidth="1"/>
    <col min="7" max="10" width="12.33203125" style="1" customWidth="1"/>
    <col min="11" max="11" width="11.5" style="1" customWidth="1"/>
    <col min="12" max="16384" width="11.5" style="1"/>
  </cols>
  <sheetData>
    <row r="1" spans="1:10">
      <c r="B1" s="2"/>
      <c r="C1" s="2"/>
      <c r="D1" s="2"/>
      <c r="E1" s="2"/>
      <c r="F1" s="2"/>
      <c r="G1" s="2"/>
    </row>
    <row r="2" spans="1:10">
      <c r="B2" s="2"/>
      <c r="C2" s="2"/>
      <c r="D2" s="2"/>
      <c r="E2" s="2"/>
      <c r="F2" s="2"/>
      <c r="G2" s="2"/>
    </row>
    <row r="3" spans="1:10">
      <c r="B3" s="2"/>
      <c r="C3" s="2"/>
      <c r="D3" s="2"/>
      <c r="E3" s="2"/>
      <c r="F3" s="2"/>
      <c r="G3" s="2"/>
    </row>
    <row r="4" spans="1:10">
      <c r="B4" s="2"/>
      <c r="C4" s="2"/>
      <c r="D4" s="2"/>
      <c r="E4" s="2"/>
      <c r="F4" s="2"/>
      <c r="G4" s="2"/>
    </row>
    <row r="5" spans="1:10">
      <c r="B5" s="2"/>
      <c r="C5" s="2"/>
      <c r="D5" s="2"/>
      <c r="E5" s="2"/>
      <c r="F5" s="2"/>
      <c r="G5" s="2"/>
    </row>
    <row r="6" spans="1:10" ht="16" customHeight="1">
      <c r="A6" s="4" t="s">
        <v>0</v>
      </c>
      <c r="B6" s="5" t="s">
        <v>1</v>
      </c>
      <c r="C6" s="6"/>
      <c r="D6" s="6"/>
      <c r="E6" s="6"/>
      <c r="F6" s="7"/>
      <c r="G6" s="7"/>
      <c r="H6" s="6"/>
      <c r="I6" s="6"/>
      <c r="J6" s="6"/>
    </row>
    <row r="7" spans="1:10">
      <c r="A7" s="6" t="s">
        <v>55</v>
      </c>
      <c r="B7" s="18" t="s">
        <v>56</v>
      </c>
      <c r="C7" s="6"/>
      <c r="D7" s="6"/>
      <c r="E7" s="6"/>
      <c r="F7" s="8"/>
      <c r="G7" s="6"/>
      <c r="H7" s="6"/>
      <c r="I7" s="6"/>
      <c r="J7" s="6"/>
    </row>
    <row r="8" spans="1:10">
      <c r="A8" s="6"/>
      <c r="B8" s="4"/>
      <c r="C8" s="7"/>
      <c r="D8" s="7"/>
      <c r="E8" s="7"/>
      <c r="F8" s="7"/>
      <c r="G8" s="7"/>
      <c r="H8" s="6"/>
      <c r="I8" s="6"/>
      <c r="J8" s="6"/>
    </row>
    <row r="9" spans="1:10" ht="16" customHeight="1">
      <c r="A9" s="9" t="s">
        <v>4</v>
      </c>
      <c r="B9" s="10" t="s">
        <v>5</v>
      </c>
      <c r="C9" s="9" t="s">
        <v>6</v>
      </c>
      <c r="D9" s="9" t="s">
        <v>73</v>
      </c>
      <c r="E9" s="9" t="s">
        <v>7</v>
      </c>
      <c r="F9" s="9" t="s">
        <v>8</v>
      </c>
      <c r="G9" s="9" t="s">
        <v>9</v>
      </c>
      <c r="H9" s="11" t="s">
        <v>10</v>
      </c>
      <c r="I9" s="11" t="s">
        <v>11</v>
      </c>
      <c r="J9" s="9" t="s">
        <v>12</v>
      </c>
    </row>
    <row r="10" spans="1:10" ht="16" customHeight="1">
      <c r="A10" s="12" t="s">
        <v>57</v>
      </c>
      <c r="B10" s="12" t="s">
        <v>64</v>
      </c>
      <c r="C10" s="13"/>
      <c r="D10" s="12"/>
      <c r="E10" s="14">
        <v>3</v>
      </c>
      <c r="F10" s="64" t="s">
        <v>74</v>
      </c>
      <c r="G10" s="15" t="s">
        <v>41</v>
      </c>
      <c r="H10" s="16" t="s">
        <v>41</v>
      </c>
      <c r="I10" s="17">
        <v>1</v>
      </c>
      <c r="J10" s="15" t="s">
        <v>45</v>
      </c>
    </row>
    <row r="11" spans="1:10">
      <c r="A11" s="12" t="s">
        <v>58</v>
      </c>
      <c r="B11" s="12" t="s">
        <v>47</v>
      </c>
      <c r="C11" s="12"/>
      <c r="D11" s="12"/>
      <c r="E11" s="14">
        <v>1</v>
      </c>
      <c r="F11" s="64"/>
      <c r="G11" s="15" t="s">
        <v>41</v>
      </c>
      <c r="H11" s="16" t="s">
        <v>41</v>
      </c>
      <c r="I11" s="17">
        <v>1</v>
      </c>
      <c r="J11" s="15" t="s">
        <v>53</v>
      </c>
    </row>
    <row r="12" spans="1:10">
      <c r="A12" s="12" t="s">
        <v>59</v>
      </c>
      <c r="B12" s="12" t="s">
        <v>48</v>
      </c>
      <c r="C12" s="12"/>
      <c r="D12" s="12"/>
      <c r="E12" s="14">
        <v>5</v>
      </c>
      <c r="F12" s="64"/>
      <c r="G12" s="15" t="s">
        <v>41</v>
      </c>
      <c r="H12" s="16" t="s">
        <v>41</v>
      </c>
      <c r="I12" s="17">
        <v>2</v>
      </c>
      <c r="J12" s="15" t="s">
        <v>53</v>
      </c>
    </row>
    <row r="13" spans="1:10">
      <c r="A13" s="12" t="s">
        <v>60</v>
      </c>
      <c r="B13" s="12" t="s">
        <v>49</v>
      </c>
      <c r="C13" s="12"/>
      <c r="D13" s="12"/>
      <c r="E13" s="14">
        <v>2</v>
      </c>
      <c r="F13" s="64"/>
      <c r="G13" s="15"/>
      <c r="H13" s="16"/>
      <c r="I13" s="17">
        <v>1</v>
      </c>
      <c r="J13" s="15"/>
    </row>
    <row r="14" spans="1:10">
      <c r="A14" s="12" t="s">
        <v>61</v>
      </c>
      <c r="B14" s="12" t="s">
        <v>50</v>
      </c>
      <c r="C14" s="12"/>
      <c r="D14" s="12"/>
      <c r="E14" s="14">
        <v>8</v>
      </c>
      <c r="F14" s="64"/>
      <c r="G14" s="15"/>
      <c r="H14" s="16"/>
      <c r="I14" s="17">
        <v>1</v>
      </c>
      <c r="J14" s="15"/>
    </row>
    <row r="15" spans="1:10">
      <c r="A15" s="12" t="s">
        <v>62</v>
      </c>
      <c r="B15" s="12" t="s">
        <v>51</v>
      </c>
      <c r="C15" s="12"/>
      <c r="D15" s="12"/>
      <c r="E15" s="14">
        <v>7</v>
      </c>
      <c r="F15" s="64"/>
      <c r="G15" s="15"/>
      <c r="H15" s="16"/>
      <c r="I15" s="17">
        <v>1</v>
      </c>
      <c r="J15" s="15"/>
    </row>
    <row r="16" spans="1:10">
      <c r="A16" s="12" t="s">
        <v>63</v>
      </c>
      <c r="B16" s="12" t="s">
        <v>52</v>
      </c>
      <c r="C16" s="12"/>
      <c r="D16" s="12"/>
      <c r="E16" s="14">
        <v>6</v>
      </c>
      <c r="F16" s="64"/>
      <c r="G16" s="15"/>
      <c r="H16" s="16"/>
      <c r="I16" s="17">
        <v>1</v>
      </c>
      <c r="J16" s="15"/>
    </row>
  </sheetData>
  <pageMargins left="0.7" right="0.7" top="0.78740157499999996" bottom="0.78740157499999996" header="0.3" footer="0.3"/>
  <pageSetup paperSize="9" orientation="portrait" useFirstPageNumber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L23"/>
  <sheetViews>
    <sheetView zoomScaleNormal="100" workbookViewId="0">
      <selection activeCell="B45" sqref="B45"/>
    </sheetView>
  </sheetViews>
  <sheetFormatPr baseColWidth="10" defaultColWidth="11.5" defaultRowHeight="14"/>
  <cols>
    <col min="1" max="1" width="20.33203125" style="31" customWidth="1"/>
    <col min="2" max="2" width="48.5" style="31" bestFit="1" customWidth="1"/>
    <col min="3" max="3" width="12" style="31" bestFit="1" customWidth="1"/>
    <col min="4" max="4" width="12.5" style="31" bestFit="1" customWidth="1"/>
    <col min="5" max="5" width="10" style="31" customWidth="1"/>
    <col min="6" max="6" width="9.5" style="31" bestFit="1" customWidth="1"/>
    <col min="7" max="7" width="33.83203125" style="31" customWidth="1"/>
    <col min="8" max="8" width="14.5" style="31" customWidth="1"/>
    <col min="9" max="9" width="15.6640625" style="31" bestFit="1" customWidth="1"/>
    <col min="10" max="10" width="11.5" style="31" customWidth="1"/>
    <col min="11" max="11" width="10.5" style="31" customWidth="1"/>
    <col min="12" max="12" width="14.33203125" style="32" bestFit="1" customWidth="1"/>
    <col min="13" max="13" width="19.5" style="31" bestFit="1" customWidth="1"/>
    <col min="14" max="14" width="14.5" style="31" bestFit="1" customWidth="1"/>
    <col min="15" max="15" width="12.5" style="31" customWidth="1"/>
    <col min="16" max="16" width="19.5" style="31" bestFit="1" customWidth="1"/>
    <col min="17" max="17" width="14.5" style="31" bestFit="1" customWidth="1"/>
    <col min="18" max="18" width="12.5" style="31" bestFit="1" customWidth="1"/>
    <col min="19" max="19" width="19.5" style="31" bestFit="1" customWidth="1"/>
    <col min="20" max="20" width="14.5" style="31" bestFit="1" customWidth="1"/>
    <col min="21" max="21" width="12.5" style="31" bestFit="1" customWidth="1"/>
    <col min="22" max="22" width="19.5" style="31" bestFit="1" customWidth="1"/>
    <col min="23" max="23" width="14.5" style="31" bestFit="1" customWidth="1"/>
    <col min="24" max="24" width="12.5" style="31" bestFit="1" customWidth="1"/>
    <col min="25" max="25" width="19.5" style="31" bestFit="1" customWidth="1"/>
    <col min="26" max="26" width="14.5" style="31" bestFit="1" customWidth="1"/>
    <col min="27" max="27" width="14.33203125" style="31" bestFit="1" customWidth="1"/>
    <col min="28" max="16384" width="11.5" style="31"/>
  </cols>
  <sheetData>
    <row r="3" spans="1:64" ht="15" thickBot="1"/>
    <row r="4" spans="1:64" ht="15" customHeight="1">
      <c r="C4" s="77" t="s">
        <v>82</v>
      </c>
      <c r="D4" s="78"/>
      <c r="E4" s="78"/>
      <c r="F4" s="78"/>
      <c r="K4" s="32"/>
      <c r="L4" s="79" t="s">
        <v>13</v>
      </c>
      <c r="M4" s="80"/>
      <c r="N4" s="81"/>
      <c r="O4" s="82" t="s">
        <v>14</v>
      </c>
      <c r="P4" s="83"/>
      <c r="Q4" s="84"/>
      <c r="R4" s="85" t="s">
        <v>15</v>
      </c>
      <c r="S4" s="86"/>
      <c r="T4" s="87"/>
      <c r="U4" s="88" t="s">
        <v>16</v>
      </c>
      <c r="V4" s="89"/>
      <c r="W4" s="90"/>
      <c r="X4" s="74" t="s">
        <v>78</v>
      </c>
      <c r="Y4" s="75"/>
      <c r="Z4" s="76"/>
    </row>
    <row r="5" spans="1:64">
      <c r="A5" s="33" t="s">
        <v>17</v>
      </c>
      <c r="B5" s="33" t="s">
        <v>18</v>
      </c>
      <c r="C5" s="34" t="s">
        <v>79</v>
      </c>
      <c r="D5" s="34" t="s">
        <v>54</v>
      </c>
      <c r="E5" s="34" t="s">
        <v>19</v>
      </c>
      <c r="F5" s="34" t="s">
        <v>21</v>
      </c>
      <c r="G5" s="35" t="s">
        <v>77</v>
      </c>
      <c r="H5" s="35" t="s">
        <v>71</v>
      </c>
      <c r="I5" s="35" t="s">
        <v>75</v>
      </c>
      <c r="J5" s="35" t="s">
        <v>72</v>
      </c>
      <c r="K5" s="36" t="s">
        <v>20</v>
      </c>
      <c r="L5" s="37" t="s">
        <v>54</v>
      </c>
      <c r="M5" s="38" t="s">
        <v>22</v>
      </c>
      <c r="N5" s="39" t="s">
        <v>23</v>
      </c>
      <c r="O5" s="40" t="s">
        <v>54</v>
      </c>
      <c r="P5" s="41" t="s">
        <v>22</v>
      </c>
      <c r="Q5" s="42" t="s">
        <v>23</v>
      </c>
      <c r="R5" s="43" t="s">
        <v>54</v>
      </c>
      <c r="S5" s="44" t="s">
        <v>22</v>
      </c>
      <c r="T5" s="45" t="s">
        <v>23</v>
      </c>
      <c r="U5" s="65" t="s">
        <v>54</v>
      </c>
      <c r="V5" s="66" t="s">
        <v>22</v>
      </c>
      <c r="W5" s="67" t="s">
        <v>23</v>
      </c>
      <c r="X5" s="68" t="s">
        <v>54</v>
      </c>
      <c r="Y5" s="69" t="s">
        <v>22</v>
      </c>
      <c r="Z5" s="70" t="s">
        <v>23</v>
      </c>
    </row>
    <row r="6" spans="1:64" s="53" customFormat="1" ht="16" customHeight="1">
      <c r="A6" s="12" t="s">
        <v>57</v>
      </c>
      <c r="B6" s="12" t="s">
        <v>46</v>
      </c>
      <c r="C6" s="73" t="s">
        <v>41</v>
      </c>
      <c r="D6" s="46">
        <f t="shared" ref="D6:D12" si="0">IF(C6="x",G6,"")</f>
        <v>321505</v>
      </c>
      <c r="E6" s="46">
        <f t="shared" ref="E6:E12" si="1">IF(C6="x",H6,"")</f>
        <v>1</v>
      </c>
      <c r="F6" s="46">
        <f t="shared" ref="F6:F12" si="2">IF(C6="x",J6+I6,"")</f>
        <v>8250</v>
      </c>
      <c r="G6" s="47">
        <f>SUM((L6*M6)+(O6*P6)+(R6*S6)+(U6*V6)+(X6*Y6))</f>
        <v>321505</v>
      </c>
      <c r="H6" s="47">
        <f>SUM(M6+P6+S6+V6+Y6)</f>
        <v>1</v>
      </c>
      <c r="I6" s="17">
        <v>250</v>
      </c>
      <c r="J6" s="47">
        <f>SUM((M6*N6)+(P6*Q6)+(S6*T6)+(V6*W6)+(Y6*Z6))</f>
        <v>8000</v>
      </c>
      <c r="K6" s="48">
        <f t="shared" ref="K6:K12" si="3">IF(G6&lt;&gt;0,J6/(G6/1000),"")</f>
        <v>24.882972271037776</v>
      </c>
      <c r="L6" s="49">
        <v>321505</v>
      </c>
      <c r="M6" s="17">
        <v>1</v>
      </c>
      <c r="N6" s="17">
        <v>8000</v>
      </c>
      <c r="O6" s="50"/>
      <c r="P6" s="17"/>
      <c r="Q6" s="51"/>
      <c r="R6" s="50"/>
      <c r="S6" s="17"/>
      <c r="T6" s="51"/>
      <c r="U6" s="50"/>
      <c r="V6" s="17"/>
      <c r="W6" s="51"/>
      <c r="X6" s="50"/>
      <c r="Y6" s="17"/>
      <c r="Z6" s="51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</row>
    <row r="7" spans="1:64" ht="15">
      <c r="A7" s="12" t="s">
        <v>58</v>
      </c>
      <c r="B7" s="12" t="s">
        <v>47</v>
      </c>
      <c r="C7" s="73" t="s">
        <v>41</v>
      </c>
      <c r="D7" s="46">
        <f t="shared" si="0"/>
        <v>38525</v>
      </c>
      <c r="E7" s="46">
        <f t="shared" si="1"/>
        <v>1</v>
      </c>
      <c r="F7" s="46">
        <f t="shared" si="2"/>
        <v>1140</v>
      </c>
      <c r="G7" s="47">
        <f t="shared" ref="G7:G12" si="4">SUM((L7*M7)+(O7*P7)+(R7*S7)+(U7*V7)+(X7*Y7))</f>
        <v>38525</v>
      </c>
      <c r="H7" s="47">
        <f t="shared" ref="H7:H12" si="5">SUM(M7+P7+S7+V7+Y7)</f>
        <v>1</v>
      </c>
      <c r="I7" s="17">
        <v>250</v>
      </c>
      <c r="J7" s="47">
        <f t="shared" ref="J7:J12" si="6">SUM((M7*N7)+(P7*Q7)+(S7*T7)+(V7*W7)+(Y7*Z7))</f>
        <v>890</v>
      </c>
      <c r="K7" s="48">
        <f t="shared" si="3"/>
        <v>23.101881894873461</v>
      </c>
      <c r="L7" s="49">
        <v>38525</v>
      </c>
      <c r="M7" s="17">
        <v>1</v>
      </c>
      <c r="N7" s="17">
        <v>890</v>
      </c>
      <c r="O7" s="50"/>
      <c r="P7" s="17"/>
      <c r="Q7" s="51"/>
      <c r="R7" s="50"/>
      <c r="S7" s="17"/>
      <c r="T7" s="51"/>
      <c r="U7" s="50"/>
      <c r="V7" s="17"/>
      <c r="W7" s="51"/>
      <c r="X7" s="50"/>
      <c r="Y7" s="17"/>
      <c r="Z7" s="51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</row>
    <row r="8" spans="1:64" ht="15">
      <c r="A8" s="12" t="s">
        <v>67</v>
      </c>
      <c r="B8" s="12" t="s">
        <v>48</v>
      </c>
      <c r="C8" s="73"/>
      <c r="D8" s="46" t="str">
        <f t="shared" si="0"/>
        <v/>
      </c>
      <c r="E8" s="46" t="str">
        <f t="shared" si="1"/>
        <v/>
      </c>
      <c r="F8" s="46" t="str">
        <f t="shared" si="2"/>
        <v/>
      </c>
      <c r="G8" s="47">
        <f t="shared" si="4"/>
        <v>220736</v>
      </c>
      <c r="H8" s="47">
        <f t="shared" si="5"/>
        <v>2</v>
      </c>
      <c r="I8" s="17">
        <v>250</v>
      </c>
      <c r="J8" s="47">
        <f t="shared" si="6"/>
        <v>4000</v>
      </c>
      <c r="K8" s="48">
        <f t="shared" si="3"/>
        <v>18.121194549144679</v>
      </c>
      <c r="L8" s="49">
        <v>110368</v>
      </c>
      <c r="M8" s="17">
        <v>2</v>
      </c>
      <c r="N8" s="17">
        <v>2000</v>
      </c>
      <c r="O8" s="50"/>
      <c r="P8" s="17"/>
      <c r="Q8" s="51"/>
      <c r="R8" s="50"/>
      <c r="S8" s="17"/>
      <c r="T8" s="51"/>
      <c r="U8" s="50"/>
      <c r="V8" s="17"/>
      <c r="W8" s="51"/>
      <c r="X8" s="50"/>
      <c r="Y8" s="17"/>
      <c r="Z8" s="51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</row>
    <row r="9" spans="1:64" ht="15">
      <c r="A9" s="12" t="s">
        <v>60</v>
      </c>
      <c r="B9" s="12" t="s">
        <v>49</v>
      </c>
      <c r="C9" s="73"/>
      <c r="D9" s="46" t="str">
        <f t="shared" si="0"/>
        <v/>
      </c>
      <c r="E9" s="46" t="str">
        <f t="shared" si="1"/>
        <v/>
      </c>
      <c r="F9" s="46" t="str">
        <f t="shared" si="2"/>
        <v/>
      </c>
      <c r="G9" s="47">
        <f t="shared" si="4"/>
        <v>205437</v>
      </c>
      <c r="H9" s="47">
        <f t="shared" si="5"/>
        <v>1</v>
      </c>
      <c r="I9" s="17"/>
      <c r="J9" s="47">
        <f t="shared" si="6"/>
        <v>4500</v>
      </c>
      <c r="K9" s="48">
        <f t="shared" si="3"/>
        <v>21.904525474963126</v>
      </c>
      <c r="L9" s="49">
        <v>205437</v>
      </c>
      <c r="M9" s="17">
        <v>1</v>
      </c>
      <c r="N9" s="17">
        <v>4500</v>
      </c>
      <c r="O9" s="50"/>
      <c r="P9" s="17"/>
      <c r="Q9" s="51"/>
      <c r="R9" s="50"/>
      <c r="S9" s="17"/>
      <c r="T9" s="51"/>
      <c r="U9" s="50"/>
      <c r="V9" s="17"/>
      <c r="W9" s="51"/>
      <c r="X9" s="50"/>
      <c r="Y9" s="17"/>
      <c r="Z9" s="51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</row>
    <row r="10" spans="1:64" ht="15">
      <c r="A10" s="12" t="s">
        <v>68</v>
      </c>
      <c r="B10" s="12" t="s">
        <v>50</v>
      </c>
      <c r="C10" s="73"/>
      <c r="D10" s="46" t="str">
        <f t="shared" si="0"/>
        <v/>
      </c>
      <c r="E10" s="46" t="str">
        <f t="shared" si="1"/>
        <v/>
      </c>
      <c r="F10" s="46" t="str">
        <f t="shared" si="2"/>
        <v/>
      </c>
      <c r="G10" s="47">
        <f t="shared" si="4"/>
        <v>263603</v>
      </c>
      <c r="H10" s="47">
        <f t="shared" si="5"/>
        <v>1</v>
      </c>
      <c r="I10" s="17"/>
      <c r="J10" s="47">
        <f t="shared" si="6"/>
        <v>4000</v>
      </c>
      <c r="K10" s="48">
        <f t="shared" si="3"/>
        <v>15.174334131250403</v>
      </c>
      <c r="L10" s="49">
        <v>263603</v>
      </c>
      <c r="M10" s="17">
        <v>1</v>
      </c>
      <c r="N10" s="17">
        <v>4000</v>
      </c>
      <c r="O10" s="50"/>
      <c r="P10" s="17"/>
      <c r="Q10" s="51"/>
      <c r="R10" s="50"/>
      <c r="S10" s="17"/>
      <c r="T10" s="51"/>
      <c r="U10" s="50"/>
      <c r="V10" s="17"/>
      <c r="W10" s="51"/>
      <c r="X10" s="50"/>
      <c r="Y10" s="17"/>
      <c r="Z10" s="51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spans="1:64" ht="15">
      <c r="A11" s="12" t="s">
        <v>69</v>
      </c>
      <c r="B11" s="12" t="s">
        <v>51</v>
      </c>
      <c r="C11" s="73"/>
      <c r="D11" s="46" t="str">
        <f t="shared" si="0"/>
        <v/>
      </c>
      <c r="E11" s="46" t="str">
        <f t="shared" si="1"/>
        <v/>
      </c>
      <c r="F11" s="46" t="str">
        <f t="shared" si="2"/>
        <v/>
      </c>
      <c r="G11" s="47">
        <f t="shared" si="4"/>
        <v>444989</v>
      </c>
      <c r="H11" s="47">
        <f t="shared" si="5"/>
        <v>1</v>
      </c>
      <c r="I11" s="17"/>
      <c r="J11" s="47">
        <f t="shared" si="6"/>
        <v>8000</v>
      </c>
      <c r="K11" s="48">
        <f t="shared" si="3"/>
        <v>17.977972489207598</v>
      </c>
      <c r="L11" s="49">
        <v>444989</v>
      </c>
      <c r="M11" s="17">
        <v>1</v>
      </c>
      <c r="N11" s="17">
        <v>8000</v>
      </c>
      <c r="O11" s="50"/>
      <c r="P11" s="17"/>
      <c r="Q11" s="51"/>
      <c r="R11" s="50"/>
      <c r="S11" s="17"/>
      <c r="T11" s="51"/>
      <c r="U11" s="50"/>
      <c r="V11" s="17"/>
      <c r="W11" s="51"/>
      <c r="X11" s="50"/>
      <c r="Y11" s="17"/>
      <c r="Z11" s="51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64" ht="15">
      <c r="A12" s="12" t="s">
        <v>70</v>
      </c>
      <c r="B12" s="12" t="s">
        <v>52</v>
      </c>
      <c r="C12" s="73"/>
      <c r="D12" s="46" t="str">
        <f t="shared" si="0"/>
        <v/>
      </c>
      <c r="E12" s="46" t="str">
        <f t="shared" si="1"/>
        <v/>
      </c>
      <c r="F12" s="46" t="str">
        <f t="shared" si="2"/>
        <v/>
      </c>
      <c r="G12" s="47">
        <f t="shared" si="4"/>
        <v>156439</v>
      </c>
      <c r="H12" s="47">
        <f t="shared" si="5"/>
        <v>1</v>
      </c>
      <c r="I12" s="17"/>
      <c r="J12" s="47">
        <f t="shared" si="6"/>
        <v>3000</v>
      </c>
      <c r="K12" s="48">
        <f t="shared" si="3"/>
        <v>19.176803738198277</v>
      </c>
      <c r="L12" s="49">
        <v>156439</v>
      </c>
      <c r="M12" s="17">
        <v>1</v>
      </c>
      <c r="N12" s="17">
        <v>3000</v>
      </c>
      <c r="O12" s="50"/>
      <c r="P12" s="17"/>
      <c r="Q12" s="51"/>
      <c r="R12" s="50"/>
      <c r="S12" s="17"/>
      <c r="T12" s="51"/>
      <c r="U12" s="50"/>
      <c r="V12" s="17"/>
      <c r="W12" s="51"/>
      <c r="X12" s="50"/>
      <c r="Y12" s="17"/>
      <c r="Z12" s="51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</row>
    <row r="13" spans="1:64">
      <c r="D13" s="34">
        <f>SUM(D6:D12)</f>
        <v>360030</v>
      </c>
      <c r="E13" s="34">
        <f>SUM(E6:E12)</f>
        <v>2</v>
      </c>
      <c r="F13" s="34">
        <f>SUM(F6:F12)</f>
        <v>9390</v>
      </c>
      <c r="G13" s="54"/>
      <c r="H13" s="54"/>
      <c r="I13" s="54"/>
      <c r="J13" s="54"/>
      <c r="L13" s="31"/>
    </row>
    <row r="14" spans="1:64">
      <c r="G14" s="54"/>
      <c r="H14" s="54"/>
      <c r="I14" s="54"/>
      <c r="J14" s="54"/>
      <c r="L14" s="31"/>
    </row>
    <row r="16" spans="1:64">
      <c r="A16" s="55"/>
      <c r="B16" s="56" t="s">
        <v>24</v>
      </c>
      <c r="C16" s="55"/>
      <c r="D16" s="55"/>
      <c r="E16" s="55"/>
      <c r="F16" s="55"/>
      <c r="G16" s="55"/>
    </row>
    <row r="17" spans="1:7">
      <c r="A17" s="55"/>
      <c r="B17" s="55"/>
      <c r="C17" s="55"/>
      <c r="D17" s="55"/>
      <c r="E17" s="55"/>
      <c r="F17" s="55"/>
      <c r="G17" s="55"/>
    </row>
    <row r="18" spans="1:7">
      <c r="A18" s="55"/>
      <c r="B18" s="57" t="s">
        <v>76</v>
      </c>
      <c r="C18" s="55"/>
      <c r="D18" s="58">
        <v>500000</v>
      </c>
      <c r="E18" s="59"/>
      <c r="F18" s="60"/>
      <c r="G18" s="55"/>
    </row>
    <row r="19" spans="1:7">
      <c r="A19" s="55"/>
      <c r="B19" s="57" t="s">
        <v>81</v>
      </c>
      <c r="C19" s="55"/>
      <c r="D19" s="61">
        <f>SUM(D13-D18)</f>
        <v>-139970</v>
      </c>
      <c r="E19" s="59"/>
      <c r="F19" s="59"/>
      <c r="G19" s="55"/>
    </row>
    <row r="20" spans="1:7">
      <c r="A20" s="55"/>
      <c r="B20" s="62"/>
      <c r="C20" s="55"/>
      <c r="D20" s="59"/>
      <c r="E20" s="59"/>
      <c r="F20" s="59"/>
      <c r="G20" s="55"/>
    </row>
    <row r="21" spans="1:7">
      <c r="A21" s="55"/>
      <c r="B21" s="57" t="s">
        <v>25</v>
      </c>
      <c r="C21" s="55"/>
      <c r="D21" s="58">
        <v>15000</v>
      </c>
      <c r="E21" s="59"/>
      <c r="F21" s="72" t="s">
        <v>26</v>
      </c>
      <c r="G21" s="63">
        <f>IF((D18/1000)&lt;&gt;0,D21/(D18/1000),0)</f>
        <v>30</v>
      </c>
    </row>
    <row r="22" spans="1:7">
      <c r="A22" s="55"/>
      <c r="B22" s="57" t="s">
        <v>80</v>
      </c>
      <c r="C22" s="55"/>
      <c r="D22" s="61">
        <f>F13</f>
        <v>9390</v>
      </c>
      <c r="E22" s="55"/>
      <c r="F22" s="55"/>
      <c r="G22" s="71"/>
    </row>
    <row r="23" spans="1:7">
      <c r="A23" s="55"/>
      <c r="B23" s="55"/>
      <c r="C23" s="55"/>
      <c r="D23" s="55"/>
      <c r="E23" s="55"/>
      <c r="F23" s="55"/>
      <c r="G23" s="71"/>
    </row>
  </sheetData>
  <mergeCells count="6">
    <mergeCell ref="X4:Z4"/>
    <mergeCell ref="C4:F4"/>
    <mergeCell ref="L4:N4"/>
    <mergeCell ref="O4:Q4"/>
    <mergeCell ref="R4:T4"/>
    <mergeCell ref="U4:W4"/>
  </mergeCells>
  <pageMargins left="0.7" right="0.7" top="0.78740157499999996" bottom="0.78740157499999996" header="0.3" footer="0.3"/>
  <pageSetup paperSize="9" orientation="portrait" useFirstPageNumber="1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4"/>
  <sheetViews>
    <sheetView topLeftCell="A2" zoomScaleNormal="100" workbookViewId="0">
      <selection activeCell="B18" sqref="B18"/>
    </sheetView>
  </sheetViews>
  <sheetFormatPr baseColWidth="10" defaultColWidth="11.5" defaultRowHeight="15" outlineLevelRow="1"/>
  <cols>
    <col min="1" max="1" width="10.6640625" customWidth="1"/>
    <col min="2" max="2" width="41.1640625" customWidth="1"/>
    <col min="3" max="3" width="8.6640625" customWidth="1"/>
  </cols>
  <sheetData>
    <row r="1" spans="1:31" ht="15" hidden="1" customHeight="1" outlineLevel="1" collapsed="1">
      <c r="AE1" s="3" t="s">
        <v>43</v>
      </c>
    </row>
    <row r="2" spans="1:31" s="20" customFormat="1" ht="14" collapsed="1">
      <c r="A2" s="93" t="s">
        <v>55</v>
      </c>
      <c r="B2" s="94"/>
      <c r="C2" s="19" t="s">
        <v>27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</row>
    <row r="3" spans="1:31" s="20" customFormat="1" ht="14">
      <c r="A3" s="21" t="s">
        <v>28</v>
      </c>
      <c r="B3" s="29">
        <v>44197</v>
      </c>
      <c r="C3" s="21" t="s">
        <v>29</v>
      </c>
      <c r="D3" s="96" t="s">
        <v>2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</row>
    <row r="4" spans="1:31" s="20" customFormat="1" ht="14">
      <c r="A4" s="21" t="s">
        <v>30</v>
      </c>
      <c r="B4" s="29">
        <v>44561</v>
      </c>
      <c r="C4" s="19" t="s">
        <v>31</v>
      </c>
      <c r="D4" s="97" t="s">
        <v>2</v>
      </c>
      <c r="E4" s="97"/>
      <c r="F4" s="97"/>
      <c r="G4" s="97"/>
      <c r="H4" s="97"/>
      <c r="I4" s="97"/>
      <c r="J4" s="97"/>
      <c r="K4" s="97" t="s">
        <v>2</v>
      </c>
      <c r="L4" s="97"/>
      <c r="M4" s="97"/>
      <c r="N4" s="97"/>
      <c r="O4" s="97"/>
      <c r="P4" s="97"/>
      <c r="Q4" s="97"/>
      <c r="R4" s="97" t="s">
        <v>42</v>
      </c>
      <c r="S4" s="97"/>
      <c r="T4" s="97"/>
      <c r="U4" s="97"/>
      <c r="V4" s="97"/>
      <c r="W4" s="97"/>
      <c r="X4" s="97"/>
      <c r="Y4" s="97" t="s">
        <v>42</v>
      </c>
      <c r="Z4" s="97"/>
      <c r="AA4" s="97"/>
      <c r="AB4" s="97"/>
      <c r="AC4" s="97"/>
      <c r="AD4" s="97"/>
      <c r="AE4" s="97"/>
    </row>
    <row r="5" spans="1:31" s="20" customFormat="1" ht="14">
      <c r="A5" s="22"/>
      <c r="B5" s="23" t="s">
        <v>44</v>
      </c>
      <c r="C5" s="91" t="s">
        <v>32</v>
      </c>
      <c r="D5" s="24" t="s">
        <v>2</v>
      </c>
      <c r="E5" s="24" t="s">
        <v>42</v>
      </c>
      <c r="F5" s="24" t="s">
        <v>42</v>
      </c>
      <c r="G5" s="24" t="s">
        <v>42</v>
      </c>
      <c r="H5" s="24" t="s">
        <v>42</v>
      </c>
      <c r="I5" s="24" t="s">
        <v>42</v>
      </c>
      <c r="J5" s="24" t="s">
        <v>42</v>
      </c>
      <c r="K5" s="24" t="s">
        <v>42</v>
      </c>
      <c r="L5" s="24" t="s">
        <v>42</v>
      </c>
      <c r="M5" s="24" t="s">
        <v>42</v>
      </c>
      <c r="N5" s="24" t="s">
        <v>42</v>
      </c>
      <c r="O5" s="24" t="s">
        <v>42</v>
      </c>
      <c r="P5" s="24" t="s">
        <v>42</v>
      </c>
      <c r="Q5" s="24" t="s">
        <v>42</v>
      </c>
      <c r="R5" s="24" t="s">
        <v>42</v>
      </c>
      <c r="S5" s="24" t="s">
        <v>42</v>
      </c>
      <c r="T5" s="24" t="s">
        <v>42</v>
      </c>
      <c r="U5" s="24" t="s">
        <v>42</v>
      </c>
      <c r="V5" s="24" t="s">
        <v>42</v>
      </c>
      <c r="W5" s="24" t="s">
        <v>42</v>
      </c>
      <c r="X5" s="24" t="s">
        <v>42</v>
      </c>
      <c r="Y5" s="24" t="s">
        <v>42</v>
      </c>
      <c r="Z5" s="24" t="s">
        <v>42</v>
      </c>
      <c r="AA5" s="24" t="s">
        <v>42</v>
      </c>
      <c r="AB5" s="24" t="s">
        <v>42</v>
      </c>
      <c r="AC5" s="24" t="s">
        <v>42</v>
      </c>
      <c r="AD5" s="24" t="s">
        <v>42</v>
      </c>
      <c r="AE5" s="24" t="s">
        <v>42</v>
      </c>
    </row>
    <row r="6" spans="1:31" s="20" customFormat="1" ht="14">
      <c r="A6" s="22"/>
      <c r="B6" s="23"/>
      <c r="C6" s="92"/>
      <c r="D6" s="25" t="s">
        <v>39</v>
      </c>
      <c r="E6" s="25" t="s">
        <v>33</v>
      </c>
      <c r="F6" s="25" t="s">
        <v>34</v>
      </c>
      <c r="G6" s="25" t="s">
        <v>35</v>
      </c>
      <c r="H6" s="25" t="s">
        <v>36</v>
      </c>
      <c r="I6" s="25" t="s">
        <v>37</v>
      </c>
      <c r="J6" s="25" t="s">
        <v>38</v>
      </c>
      <c r="K6" s="25" t="s">
        <v>39</v>
      </c>
      <c r="L6" s="25" t="s">
        <v>33</v>
      </c>
      <c r="M6" s="25" t="s">
        <v>34</v>
      </c>
      <c r="N6" s="25" t="s">
        <v>35</v>
      </c>
      <c r="O6" s="25" t="s">
        <v>36</v>
      </c>
      <c r="P6" s="25" t="s">
        <v>37</v>
      </c>
      <c r="Q6" s="25" t="s">
        <v>38</v>
      </c>
      <c r="R6" s="25" t="s">
        <v>39</v>
      </c>
      <c r="S6" s="25" t="s">
        <v>33</v>
      </c>
      <c r="T6" s="25" t="s">
        <v>34</v>
      </c>
      <c r="U6" s="25" t="s">
        <v>35</v>
      </c>
      <c r="V6" s="25" t="s">
        <v>36</v>
      </c>
      <c r="W6" s="25" t="s">
        <v>37</v>
      </c>
      <c r="X6" s="25" t="s">
        <v>38</v>
      </c>
      <c r="Y6" s="25" t="s">
        <v>39</v>
      </c>
      <c r="Z6" s="25" t="s">
        <v>33</v>
      </c>
      <c r="AA6" s="25" t="s">
        <v>34</v>
      </c>
      <c r="AB6" s="25" t="s">
        <v>35</v>
      </c>
      <c r="AC6" s="25" t="s">
        <v>36</v>
      </c>
      <c r="AD6" s="25" t="s">
        <v>37</v>
      </c>
      <c r="AE6" s="25" t="s">
        <v>38</v>
      </c>
    </row>
    <row r="7" spans="1:31" s="20" customFormat="1" ht="14">
      <c r="A7" s="26" t="s">
        <v>40</v>
      </c>
      <c r="B7" s="12" t="s">
        <v>65</v>
      </c>
      <c r="G7" s="30"/>
      <c r="H7" s="27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31" s="20" customFormat="1" ht="14">
      <c r="A8" s="20" t="s">
        <v>3</v>
      </c>
      <c r="B8" s="12" t="s">
        <v>66</v>
      </c>
      <c r="G8" s="30"/>
      <c r="H8" s="30"/>
      <c r="I8" s="30"/>
      <c r="J8" s="30"/>
      <c r="K8" s="30"/>
      <c r="L8" s="30"/>
      <c r="M8" s="27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31" s="20" customFormat="1" ht="14">
      <c r="A9" s="20" t="s">
        <v>3</v>
      </c>
      <c r="B9" s="12" t="s">
        <v>59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27"/>
      <c r="T9" s="30"/>
      <c r="U9" s="30"/>
      <c r="V9" s="30"/>
      <c r="W9" s="30"/>
      <c r="X9" s="30"/>
      <c r="Y9" s="30"/>
    </row>
    <row r="10" spans="1:31" s="20" customFormat="1" ht="14">
      <c r="A10" s="20" t="s">
        <v>3</v>
      </c>
      <c r="B10" s="28"/>
    </row>
    <row r="11" spans="1:31" s="20" customFormat="1" ht="14">
      <c r="A11" s="20" t="s">
        <v>3</v>
      </c>
      <c r="B11" s="28"/>
    </row>
    <row r="12" spans="1:31" s="20" customFormat="1" ht="14">
      <c r="A12" s="20" t="s">
        <v>3</v>
      </c>
      <c r="B12" s="28"/>
    </row>
    <row r="13" spans="1:31" s="20" customFormat="1" ht="14">
      <c r="A13" s="20" t="s">
        <v>3</v>
      </c>
      <c r="B13" s="28"/>
    </row>
    <row r="14" spans="1:31" s="20" customFormat="1" ht="14">
      <c r="A14" s="20" t="s">
        <v>3</v>
      </c>
      <c r="B14" s="28"/>
    </row>
  </sheetData>
  <mergeCells count="8">
    <mergeCell ref="C5:C6"/>
    <mergeCell ref="A2:B2"/>
    <mergeCell ref="D2:AE2"/>
    <mergeCell ref="D3:AE3"/>
    <mergeCell ref="D4:J4"/>
    <mergeCell ref="K4:Q4"/>
    <mergeCell ref="R4:X4"/>
    <mergeCell ref="Y4:AE4"/>
  </mergeCells>
  <hyperlinks>
    <hyperlink ref="AE1" r:id="rId1" display="mailto:hallo@mail.de" xr:uid="{2941C1BE-99B0-E247-A505-3DCF2A608508}"/>
  </hyperlinks>
  <pageMargins left="0.70866141732283472" right="0.70866141732283472" top="0.78740157480314965" bottom="0.78740157480314965" header="0.31496062992125984" footer="0.31496062992125984"/>
  <pageSetup paperSize="9" scale="55" orientation="landscape" useFirstPageNumber="1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E0962F3444BD40AC52F251A333B1A8" ma:contentTypeVersion="12" ma:contentTypeDescription="Ein neues Dokument erstellen." ma:contentTypeScope="" ma:versionID="09420fd7d9d2100630a841f7bd81d993">
  <xsd:schema xmlns:xsd="http://www.w3.org/2001/XMLSchema" xmlns:xs="http://www.w3.org/2001/XMLSchema" xmlns:p="http://schemas.microsoft.com/office/2006/metadata/properties" xmlns:ns2="5bea2d9d-6c6e-427e-a8f0-f7ea8c9e186a" xmlns:ns3="6faf0d5e-e995-4c27-b548-e9e873f4bccf" targetNamespace="http://schemas.microsoft.com/office/2006/metadata/properties" ma:root="true" ma:fieldsID="725ba6bec66d5ace17edcb39e9b15238" ns2:_="" ns3:_="">
    <xsd:import namespace="5bea2d9d-6c6e-427e-a8f0-f7ea8c9e186a"/>
    <xsd:import namespace="6faf0d5e-e995-4c27-b548-e9e873f4bc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a2d9d-6c6e-427e-a8f0-f7ea8c9e1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f0d5e-e995-4c27-b548-e9e873f4bc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DDBA63-9E82-4FC1-BEE2-B51415806B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71DE49-D137-480A-AB48-12186D114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a2d9d-6c6e-427e-a8f0-f7ea8c9e186a"/>
    <ds:schemaRef ds:uri="6faf0d5e-e995-4c27-b548-e9e873f4bc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D8C322-C6AE-4DD5-A696-BC67E048A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Vorschlagsliste</vt:lpstr>
      <vt:lpstr>Kosten-Kalkulation</vt:lpstr>
      <vt:lpstr>Postingplan</vt:lpstr>
      <vt:lpstr>_FilterDatenbank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2017-03-24T13:25:50Z</dcterms:created>
  <dcterms:modified xsi:type="dcterms:W3CDTF">2021-03-11T07:56:46Z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0x01010035E0962F3444BD40AC52F251A333B1A8</vt:lpwstr>
  </property>
</Properties>
</file>